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0" windowWidth="15900" windowHeight="112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<sst xmlns="http://schemas.openxmlformats.org/spreadsheetml/2006/main" count="39" uniqueCount="39">
  <si>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Starttime</t>
  </si>
  <si>
    <t>24hr clock</t>
  </si>
  <si>
    <t>Body weight</t>
  </si>
  <si>
    <t>Time</t>
  </si>
  <si>
    <t>No. of drinks</t>
  </si>
  <si>
    <t>Type of drink</t>
  </si>
  <si>
    <t>ml</t>
  </si>
  <si>
    <t>%</t>
  </si>
  <si>
    <t>-</t>
  </si>
  <si>
    <t>Polish Pint - 3,5% beer</t>
  </si>
  <si>
    <t>Pint - 3,5%beer</t>
  </si>
  <si>
    <t>Can - 5% beer</t>
  </si>
  <si>
    <t>Can - 3,5% beer</t>
  </si>
  <si>
    <t>Small Can - 5% beer</t>
  </si>
  <si>
    <t>Spirit 25ml</t>
  </si>
  <si>
    <t>Glass of wine</t>
  </si>
  <si>
    <t>Bottle of wine</t>
  </si>
  <si>
    <t>Stella</t>
  </si>
  <si>
    <t>Tactical Chunder</t>
  </si>
  <si>
    <t>Snakey B Double V</t>
  </si>
  <si>
    <t>Cup of Green Goddess</t>
  </si>
  <si>
    <r>
      <t>Animation</t>
    </r>
    <r>
      <rPr>
        <sz val="6"/>
        <rFont val="Arial"/>
        <family val="2"/>
      </rPr>
      <t xml:space="preserve"> Subject may be more talkative and have a feeling of well-being. Slightly slower reactions.</t>
    </r>
  </si>
  <si>
    <r>
      <t>Possible death</t>
    </r>
    <r>
      <rPr>
        <sz val="6"/>
        <rFont val="Arial"/>
        <family val="2"/>
      </rPr>
      <t xml:space="preserve"> Death from respiratory paralysis</t>
    </r>
  </si>
  <si>
    <t>Glass of Port</t>
  </si>
  <si>
    <t>DVLS</t>
  </si>
  <si>
    <t>Double Vodka Red Bull</t>
  </si>
  <si>
    <r>
      <t>Coma</t>
    </r>
    <r>
      <rPr>
        <sz val="6"/>
        <rFont val="Arial"/>
        <family val="2"/>
      </rPr>
      <t xml:space="preserve"> Coma and anaesthesia. Depressed or abolished reflexes.
Hypothermia, impaired circulation and respiration. Possible death.</t>
    </r>
  </si>
  <si>
    <r>
      <t>Stupor</t>
    </r>
    <r>
      <rPr>
        <sz val="6"/>
        <rFont val="Arial"/>
        <family val="2"/>
      </rPr>
      <t xml:space="preserve"> Apathy, general inertia, approaching paralysis. Marked lack of ability to stand or walk.
Vomiting, incontinence, stupor, sleep, coma</t>
    </r>
  </si>
  <si>
    <r>
      <t>Confusion</t>
    </r>
    <r>
      <rPr>
        <sz val="6"/>
        <rFont val="Arial"/>
        <family val="2"/>
      </rPr>
      <t xml:space="preserve"> Disorientation, mental confusion and dizziness, Exaggerated emotions - fear, anger and</t>
    </r>
  </si>
  <si>
    <t>grief. Some loss of perception. Decreased pain sense, impaired balance and slurred speech.
Sleep in the absence of stimulating input.</t>
  </si>
  <si>
    <t>and co-ordination (hence staggering gait). Increased reaction time, possible nausea and/or desire to lie down.</t>
  </si>
  <si>
    <r>
      <t>Excitement</t>
    </r>
    <r>
      <rPr>
        <sz val="6"/>
        <rFont val="Arial"/>
        <family val="2"/>
      </rPr>
      <t xml:space="preserve"> Emotional instability, and loss of initial judgement. Decreased perception</t>
    </r>
  </si>
  <si>
    <r>
      <t>Euphoria</t>
    </r>
    <r>
      <rPr>
        <sz val="6"/>
        <rFont val="Arial"/>
        <family val="2"/>
      </rPr>
      <t xml:space="preserve"> Increased self confidence, and decreased inhibitions. Loss of attention, judgement 
and control, by decrease in co-ordination and sensory perception</t>
    </r>
  </si>
  <si>
    <t>TC=Tactical Chunder</t>
  </si>
  <si>
    <t>Kg</t>
  </si>
  <si>
    <t xml:space="preserve">For translation of Tactical Chunder </t>
  </si>
  <si>
    <t>http://www.hairytongue.com/glossary/whole_glossary.php3?start=660&amp;list=20</t>
  </si>
  <si>
    <t xml:space="preserve">For Kilos to lbs conversion </t>
  </si>
  <si>
    <t>http://www.worldwidemetric.com/metcal.htm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</si>
</sst>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mk&quot;* #,##0_);_(&quot;mk&quot;* \(#,##0\);_(&quot;mk&quot;* &quot;-&quot;_);_(@_)"/>
    <numFmt numFmtId="179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20" applyFill="1" applyAlignment="1">
      <alignment/>
    </xf>
    <xf numFmtId="0" fontId="8" fillId="3" borderId="0" xfId="2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Blood alcohol per mill 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9275"/>
          <c:h val="0.88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0.6136363636363636</c:v>
                </c:pt>
                <c:pt idx="2">
                  <c:v>1.0738636363636365</c:v>
                </c:pt>
                <c:pt idx="3">
                  <c:v>1.4190340909090908</c:v>
                </c:pt>
                <c:pt idx="4">
                  <c:v>1.7188210227272729</c:v>
                </c:pt>
                <c:pt idx="5">
                  <c:v>2.5982066761363636</c:v>
                </c:pt>
                <c:pt idx="6">
                  <c:v>1.9486550071022726</c:v>
                </c:pt>
                <c:pt idx="7">
                  <c:v>1.4614912553267045</c:v>
                </c:pt>
                <c:pt idx="8">
                  <c:v>1.0961184414950285</c:v>
                </c:pt>
                <c:pt idx="9">
                  <c:v>0.8220888311212713</c:v>
                </c:pt>
                <c:pt idx="10">
                  <c:v>0.6165666233409535</c:v>
                </c:pt>
                <c:pt idx="11">
                  <c:v>0.4624249675057151</c:v>
                </c:pt>
                <c:pt idx="12">
                  <c:v>0.34681872562928634</c:v>
                </c:pt>
                <c:pt idx="13">
                  <c:v>0.26011404422196477</c:v>
                </c:pt>
                <c:pt idx="14">
                  <c:v>0.1950855331664736</c:v>
                </c:pt>
                <c:pt idx="15">
                  <c:v>0.14631414987485516</c:v>
                </c:pt>
                <c:pt idx="16">
                  <c:v>0.10973561240614138</c:v>
                </c:pt>
                <c:pt idx="17">
                  <c:v>0.08230170930460604</c:v>
                </c:pt>
                <c:pt idx="18">
                  <c:v>0.06172628197845453</c:v>
                </c:pt>
                <c:pt idx="19">
                  <c:v>0.04629471148384089</c:v>
                </c:pt>
                <c:pt idx="20">
                  <c:v>0.03472103361288067</c:v>
                </c:pt>
                <c:pt idx="21">
                  <c:v>0.0260407752096605</c:v>
                </c:pt>
                <c:pt idx="22">
                  <c:v>0.019530581407245378</c:v>
                </c:pt>
                <c:pt idx="23">
                  <c:v>0.014647936055434033</c:v>
                </c:pt>
                <c:pt idx="24">
                  <c:v>0.010985952041575524</c:v>
                </c:pt>
              </c:numCache>
            </c:numRef>
          </c:val>
          <c:smooth val="0"/>
        </c:ser>
        <c:marker val="1"/>
        <c:axId val="35113124"/>
        <c:axId val="47582661"/>
      </c:line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82661"/>
        <c:crosses val="autoZero"/>
        <c:auto val="0"/>
        <c:lblOffset val="100"/>
        <c:noMultiLvlLbl val="0"/>
      </c:catAx>
      <c:valAx>
        <c:axId val="4758266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 in 1000 parts alcohol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13124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0.1645</cdr:x>
      <cdr:y>0.74625</cdr:y>
    </cdr:from>
    <cdr:to>
      <cdr:x>0.97225</cdr:x>
      <cdr:y>0.747</cdr:y>
    </cdr:to>
    <cdr:sp>
      <cdr:nvSpPr>
        <cdr:cNvPr id="1" name="Line 2"/>
        <cdr:cNvSpPr>
          <a:spLocks/>
        </cdr:cNvSpPr>
      </cdr:nvSpPr>
      <cdr:spPr>
        <a:xfrm>
          <a:off x="438150" y="2038350"/>
          <a:ext cx="218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0.1645</cdr:x>
      <cdr:y>0.673</cdr:y>
    </cdr:from>
    <cdr:to>
      <cdr:x>0.97275</cdr:x>
      <cdr:y>0.673</cdr:y>
    </cdr:to>
    <cdr:sp>
      <cdr:nvSpPr>
        <cdr:cNvPr id="2" name="Line 3"/>
        <cdr:cNvSpPr>
          <a:spLocks/>
        </cdr:cNvSpPr>
      </cdr:nvSpPr>
      <cdr:spPr>
        <a:xfrm>
          <a:off x="438150" y="1838325"/>
          <a:ext cx="2190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0.16525</cdr:x>
      <cdr:y>0.554</cdr:y>
    </cdr:from>
    <cdr:to>
      <cdr:x>0.973</cdr:x>
      <cdr:y>0.55475</cdr:y>
    </cdr:to>
    <cdr:sp>
      <cdr:nvSpPr>
        <cdr:cNvPr id="3" name="Line 4"/>
        <cdr:cNvSpPr>
          <a:spLocks/>
        </cdr:cNvSpPr>
      </cdr:nvSpPr>
      <cdr:spPr>
        <a:xfrm>
          <a:off x="438150" y="1504950"/>
          <a:ext cx="218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0.1645</cdr:x>
      <cdr:y>0.4125</cdr:y>
    </cdr:from>
    <cdr:to>
      <cdr:x>0.97275</cdr:x>
      <cdr:y>0.41325</cdr:y>
    </cdr:to>
    <cdr:sp>
      <cdr:nvSpPr>
        <cdr:cNvPr id="4" name="Line 5"/>
        <cdr:cNvSpPr>
          <a:spLocks/>
        </cdr:cNvSpPr>
      </cdr:nvSpPr>
      <cdr:spPr>
        <a:xfrm>
          <a:off x="438150" y="1123950"/>
          <a:ext cx="2190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0.16525</cdr:x>
      <cdr:y>0.3055</cdr:y>
    </cdr:from>
    <cdr:to>
      <cdr:x>0.973</cdr:x>
      <cdr:y>0.30625</cdr:y>
    </cdr:to>
    <cdr:sp>
      <cdr:nvSpPr>
        <cdr:cNvPr id="5" name="Line 6"/>
        <cdr:cNvSpPr>
          <a:spLocks/>
        </cdr:cNvSpPr>
      </cdr:nvSpPr>
      <cdr:spPr>
        <a:xfrm>
          <a:off x="438150" y="828675"/>
          <a:ext cx="218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0.16525</cdr:x>
      <cdr:y>0.1595</cdr:y>
    </cdr:from>
    <cdr:to>
      <cdr:x>0.973</cdr:x>
      <cdr:y>0.1595</cdr:y>
    </cdr:to>
    <cdr:sp>
      <cdr:nvSpPr>
        <cdr:cNvPr id="6" name="Line 7"/>
        <cdr:cNvSpPr>
          <a:spLocks/>
        </cdr:cNvSpPr>
      </cdr:nvSpPr>
      <cdr:spPr>
        <a:xfrm>
          <a:off x="438150" y="428625"/>
          <a:ext cx="218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0.1645</cdr:x>
      <cdr:y>0.10225</cdr:y>
    </cdr:from>
    <cdr:to>
      <cdr:x>0.97275</cdr:x>
      <cdr:y>0.10225</cdr:y>
    </cdr:to>
    <cdr:sp>
      <cdr:nvSpPr>
        <cdr:cNvPr id="7" name="Line 8"/>
        <cdr:cNvSpPr>
          <a:spLocks/>
        </cdr:cNvSpPr>
      </cdr:nvSpPr>
      <cdr:spPr>
        <a:xfrm>
          <a:off x="438150" y="276225"/>
          <a:ext cx="2190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12</xdr:col>
      <xdr:colOff>352425</xdr:colOff>
      <xdr:row>15</xdr:row>
      <xdr:rowOff>19050</xdr:rowOff>
    </xdr:to>
    <xdr:graphicFrame>
      <xdr:nvGraphicFramePr>
        <xdr:cNvPr id="1" name="Chart 44"/>
        <xdr:cNvGraphicFramePr/>
      </xdr:nvGraphicFramePr>
      <xdr:xfrm>
        <a:off x="2409825" y="161925"/>
        <a:ext cx="27051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WINDOWS\WINDOWS\Temporary%20Internet%20Files\Hurl\intro.html" TargetMode="External" /><Relationship Id="rId2" Type="http://schemas.openxmlformats.org/officeDocument/2006/relationships/hyperlink" Target="..\..\..\WINDOWS\WINDOWS\Temporary%20Internet%20Files\Hurl\intro.html" TargetMode="External" /><Relationship Id="rId3" Type="http://schemas.openxmlformats.org/officeDocument/2006/relationships/hyperlink" Target="..\..\..\WINDOWS\WINDOWS\Temporary%20Internet%20Files\Death\intro.html" TargetMode="External" /><Relationship Id="rId4" Type="http://schemas.openxmlformats.org/officeDocument/2006/relationships/hyperlink" Target="http://www.hairytongue.com/glossary/whole_glossary.php3?start=660&amp;list=20" TargetMode="External" /><Relationship Id="rId5" Type="http://schemas.openxmlformats.org/officeDocument/2006/relationships/hyperlink" Target="http://www.hairytongue.com/glossary/whole_glossary.php3?start=660&amp;list=20" TargetMode="External" /><Relationship Id="rId6" Type="http://schemas.openxmlformats.org/officeDocument/2006/relationships/hyperlink" Target="http://www.worldwidemetric.com/metcal.htm" TargetMode="Externa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workbookViewId="0" topLeftCell="A10">
      <selection activeCell="C41" sqref="C41"/>
    </sheetView>
  </sheetViews>
  <sheetFormatPr defaultColWidth="9.140625" defaultRowHeight="12.75"/>
  <cols>
    <col min="1" max="1" width="5.7109375" style="2" customWidth="1"/>
    <col min="2" max="3" width="7.8515625" style="2" customWidth="1"/>
    <col min="4" max="4" width="9.57421875" style="2" customWidth="1"/>
    <col min="5" max="5" width="3.8515625" style="2" customWidth="1"/>
    <col min="6" max="8" width="0.2890625" style="2" customWidth="1"/>
    <col min="9" max="9" width="7.421875" style="2" customWidth="1"/>
    <col min="10" max="10" width="18.28125" style="2" customWidth="1"/>
    <col min="11" max="12" width="5.00390625" style="2" customWidth="1"/>
    <col min="13" max="13" width="5.421875" style="2" customWidth="1"/>
    <col min="14" max="14" width="48.8515625" style="2" customWidth="1"/>
    <col min="15" max="27" width="7.8515625" style="2" customWidth="1"/>
    <col min="28" max="28" width="31.57421875" style="2" customWidth="1"/>
    <col min="29" max="16384" width="7.8515625" style="2" customWidth="1"/>
  </cols>
  <sheetData>
    <row r="1" spans="1:4" ht="15" customHeight="1">
      <c r="A1" s="1" t="s">
        <v>0</v>
      </c>
      <c r="B1" s="1"/>
      <c r="C1" s="1">
        <v>0</v>
      </c>
      <c r="D1" s="2" t="s">
        <v>1</v>
      </c>
    </row>
    <row r="2" spans="1:8" ht="15" customHeight="1">
      <c r="A2" s="1" t="s">
        <v>2</v>
      </c>
      <c r="B2" s="1"/>
      <c r="C2" s="1">
        <v>110</v>
      </c>
      <c r="D2" s="2" t="s">
        <v>34</v>
      </c>
      <c r="F2" s="3"/>
      <c r="G2" s="3"/>
      <c r="H2" s="9"/>
    </row>
    <row r="3" spans="1:14" ht="16.5" customHeight="1">
      <c r="A3" s="2" t="s">
        <v>3</v>
      </c>
      <c r="B3" s="2" t="s">
        <v>4</v>
      </c>
      <c r="E3" s="15"/>
      <c r="F3" s="9"/>
      <c r="G3" s="9"/>
      <c r="H3" s="9"/>
      <c r="N3" s="12" t="s">
        <v>22</v>
      </c>
    </row>
    <row r="4" spans="1:28" ht="15" customHeight="1">
      <c r="A4" s="2">
        <f>C1-1</f>
        <v>-1</v>
      </c>
      <c r="E4" s="16"/>
      <c r="F4" s="2">
        <v>0</v>
      </c>
      <c r="G4" s="2">
        <v>0</v>
      </c>
      <c r="H4" s="2">
        <v>0</v>
      </c>
      <c r="N4" s="13" t="s">
        <v>26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" customHeight="1">
      <c r="A5" s="2">
        <f>IF(A4&gt;=23,A4-23,A4+1)</f>
        <v>0</v>
      </c>
      <c r="B5" s="2">
        <v>3</v>
      </c>
      <c r="D5" s="2">
        <v>6</v>
      </c>
      <c r="E5" s="16" t="b">
        <v>0</v>
      </c>
      <c r="F5" s="4">
        <f ca="1">IF(E5=FALSE,OFFSET($M$18,D5,0)*B5,MAX(OFFSET($M$18,D5,0)*B5+$M$35,0))</f>
        <v>45</v>
      </c>
      <c r="G5" s="4">
        <f>MAX(G4-(G4*0.25),0)+F5</f>
        <v>45</v>
      </c>
      <c r="H5" s="8">
        <f>G5/$C$2*1.5</f>
        <v>0.6136363636363636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" customHeight="1">
      <c r="A6" s="2">
        <f aca="true" t="shared" si="0" ref="A6:A29">IF(A5&gt;=23,A5-23,A5+1)</f>
        <v>1</v>
      </c>
      <c r="B6" s="2">
        <v>3</v>
      </c>
      <c r="D6" s="2">
        <v>6</v>
      </c>
      <c r="E6" s="16" t="b">
        <v>0</v>
      </c>
      <c r="F6" s="4">
        <f aca="true" ca="1" t="shared" si="1" ref="F6:F28">IF(E6=FALSE,OFFSET($M$18,D6,0)*B6,MAX(OFFSET($M$18,D6,0)*B6+$M$35,0))</f>
        <v>45</v>
      </c>
      <c r="G6" s="4">
        <f aca="true" t="shared" si="2" ref="G6:G28">MAX(G5-(G5*0.25),0)+F6</f>
        <v>78.75</v>
      </c>
      <c r="H6" s="8">
        <f aca="true" t="shared" si="3" ref="H6:H28">G6/$C$2*1.5</f>
        <v>1.0738636363636365</v>
      </c>
      <c r="N6" s="13" t="s">
        <v>27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" customHeight="1">
      <c r="A7" s="2">
        <f t="shared" si="0"/>
        <v>2</v>
      </c>
      <c r="B7" s="2">
        <v>3</v>
      </c>
      <c r="D7" s="2">
        <v>6</v>
      </c>
      <c r="E7" s="16" t="b">
        <v>0</v>
      </c>
      <c r="F7" s="4">
        <f ca="1" t="shared" si="1"/>
        <v>45</v>
      </c>
      <c r="G7" s="4">
        <f t="shared" si="2"/>
        <v>104.0625</v>
      </c>
      <c r="H7" s="8">
        <f t="shared" si="3"/>
        <v>1.4190340909090908</v>
      </c>
      <c r="N7" s="17" t="s">
        <v>28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5" customHeight="1">
      <c r="A8" s="2">
        <f t="shared" si="0"/>
        <v>3</v>
      </c>
      <c r="B8" s="2">
        <v>3</v>
      </c>
      <c r="D8" s="2">
        <v>14</v>
      </c>
      <c r="E8" s="16" t="b">
        <v>0</v>
      </c>
      <c r="F8" s="4">
        <f ca="1" t="shared" si="1"/>
        <v>48</v>
      </c>
      <c r="G8" s="4">
        <f t="shared" si="2"/>
        <v>126.046875</v>
      </c>
      <c r="H8" s="8">
        <f t="shared" si="3"/>
        <v>1.7188210227272729</v>
      </c>
      <c r="N8" s="18" t="s">
        <v>29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5" customHeight="1">
      <c r="A9" s="2">
        <f t="shared" si="0"/>
        <v>4</v>
      </c>
      <c r="B9" s="2">
        <v>3</v>
      </c>
      <c r="D9" s="2">
        <v>9</v>
      </c>
      <c r="E9" s="16" t="b">
        <v>0</v>
      </c>
      <c r="F9" s="4">
        <f ca="1" t="shared" si="1"/>
        <v>96</v>
      </c>
      <c r="G9" s="4">
        <f t="shared" si="2"/>
        <v>190.53515625</v>
      </c>
      <c r="H9" s="8">
        <f t="shared" si="3"/>
        <v>2.5982066761363636</v>
      </c>
      <c r="N9" s="11" t="s">
        <v>31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5" customHeight="1">
      <c r="A10" s="2">
        <f t="shared" si="0"/>
        <v>5</v>
      </c>
      <c r="B10" s="2">
        <v>1</v>
      </c>
      <c r="D10" s="2">
        <v>1</v>
      </c>
      <c r="E10" s="16" t="b">
        <v>0</v>
      </c>
      <c r="F10" s="4">
        <f ca="1" t="shared" si="1"/>
        <v>0</v>
      </c>
      <c r="G10" s="4">
        <f t="shared" si="2"/>
        <v>142.9013671875</v>
      </c>
      <c r="H10" s="8">
        <f t="shared" si="3"/>
        <v>1.9486550071022726</v>
      </c>
      <c r="N10" s="18" t="s">
        <v>30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9" ht="15" customHeight="1">
      <c r="A11" s="2">
        <f t="shared" si="0"/>
        <v>6</v>
      </c>
      <c r="B11" s="2">
        <v>1</v>
      </c>
      <c r="D11" s="2">
        <v>1</v>
      </c>
      <c r="E11" s="16" t="b">
        <v>0</v>
      </c>
      <c r="F11" s="4">
        <f ca="1" t="shared" si="1"/>
        <v>0</v>
      </c>
      <c r="G11" s="4">
        <f t="shared" si="2"/>
        <v>107.176025390625</v>
      </c>
      <c r="H11" s="8">
        <f t="shared" si="3"/>
        <v>1.4614912553267045</v>
      </c>
      <c r="N11" s="13" t="s">
        <v>32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/>
    </row>
    <row r="12" spans="1:29" ht="15" customHeight="1">
      <c r="A12" s="2">
        <f t="shared" si="0"/>
        <v>7</v>
      </c>
      <c r="B12" s="2">
        <v>1</v>
      </c>
      <c r="D12" s="2">
        <v>1</v>
      </c>
      <c r="E12" s="16" t="b">
        <v>0</v>
      </c>
      <c r="F12" s="4">
        <f ca="1" t="shared" si="1"/>
        <v>0</v>
      </c>
      <c r="G12" s="4">
        <f t="shared" si="2"/>
        <v>80.38201904296875</v>
      </c>
      <c r="H12" s="8">
        <f t="shared" si="3"/>
        <v>1.0961184414950285</v>
      </c>
      <c r="N12" s="13" t="s">
        <v>21</v>
      </c>
      <c r="AC12"/>
    </row>
    <row r="13" spans="1:8" ht="15" customHeight="1">
      <c r="A13" s="2">
        <f t="shared" si="0"/>
        <v>8</v>
      </c>
      <c r="B13" s="2">
        <v>1</v>
      </c>
      <c r="D13" s="2">
        <v>1</v>
      </c>
      <c r="E13" s="16" t="b">
        <v>0</v>
      </c>
      <c r="F13" s="4">
        <f ca="1" t="shared" si="1"/>
        <v>0</v>
      </c>
      <c r="G13" s="4">
        <f t="shared" si="2"/>
        <v>60.28651428222656</v>
      </c>
      <c r="H13" s="8">
        <f t="shared" si="3"/>
        <v>0.8220888311212713</v>
      </c>
    </row>
    <row r="14" spans="1:8" ht="15" customHeight="1">
      <c r="A14" s="2">
        <f t="shared" si="0"/>
        <v>9</v>
      </c>
      <c r="B14" s="2">
        <v>1</v>
      </c>
      <c r="D14" s="2">
        <v>1</v>
      </c>
      <c r="E14" s="16" t="b">
        <v>0</v>
      </c>
      <c r="F14" s="4">
        <f ca="1" t="shared" si="1"/>
        <v>0</v>
      </c>
      <c r="G14" s="4">
        <f t="shared" si="2"/>
        <v>45.21488571166992</v>
      </c>
      <c r="H14" s="8">
        <f t="shared" si="3"/>
        <v>0.6165666233409535</v>
      </c>
    </row>
    <row r="15" spans="1:8" ht="15" customHeight="1">
      <c r="A15" s="2">
        <f t="shared" si="0"/>
        <v>10</v>
      </c>
      <c r="B15" s="2">
        <v>1</v>
      </c>
      <c r="D15" s="2">
        <v>1</v>
      </c>
      <c r="E15" s="16" t="b">
        <v>0</v>
      </c>
      <c r="F15" s="4">
        <f ca="1" t="shared" si="1"/>
        <v>0</v>
      </c>
      <c r="G15" s="4">
        <f t="shared" si="2"/>
        <v>33.91116428375244</v>
      </c>
      <c r="H15" s="8">
        <f t="shared" si="3"/>
        <v>0.4624249675057151</v>
      </c>
    </row>
    <row r="16" spans="1:8" ht="15" customHeight="1">
      <c r="A16" s="2">
        <f t="shared" si="0"/>
        <v>11</v>
      </c>
      <c r="B16" s="2">
        <v>0</v>
      </c>
      <c r="D16" s="2">
        <v>1</v>
      </c>
      <c r="E16" s="16"/>
      <c r="F16" s="4">
        <f ca="1" t="shared" si="1"/>
        <v>0</v>
      </c>
      <c r="G16" s="4">
        <f t="shared" si="2"/>
        <v>25.43337321281433</v>
      </c>
      <c r="H16" s="8">
        <f t="shared" si="3"/>
        <v>0.34681872562928634</v>
      </c>
    </row>
    <row r="17" spans="1:8" ht="15" customHeight="1">
      <c r="A17" s="2">
        <f t="shared" si="0"/>
        <v>12</v>
      </c>
      <c r="B17" s="2">
        <v>0</v>
      </c>
      <c r="D17" s="2">
        <v>1</v>
      </c>
      <c r="E17" s="16" t="b">
        <v>0</v>
      </c>
      <c r="F17" s="4">
        <f ca="1" t="shared" si="1"/>
        <v>0</v>
      </c>
      <c r="G17" s="4">
        <f t="shared" si="2"/>
        <v>19.07502990961075</v>
      </c>
      <c r="H17" s="8">
        <f t="shared" si="3"/>
        <v>0.26011404422196477</v>
      </c>
    </row>
    <row r="18" spans="1:13" ht="15" customHeight="1">
      <c r="A18" s="2">
        <f t="shared" si="0"/>
        <v>13</v>
      </c>
      <c r="F18" s="4">
        <f ca="1" t="shared" si="1"/>
        <v>0</v>
      </c>
      <c r="G18" s="4">
        <f t="shared" si="2"/>
        <v>14.306272432208061</v>
      </c>
      <c r="H18" s="8">
        <f t="shared" si="3"/>
        <v>0.1950855331664736</v>
      </c>
      <c r="J18" s="5" t="s">
        <v>5</v>
      </c>
      <c r="K18" s="10" t="s">
        <v>6</v>
      </c>
      <c r="L18" s="22" t="s">
        <v>7</v>
      </c>
      <c r="M18" s="5"/>
    </row>
    <row r="19" spans="1:13" ht="15" customHeight="1">
      <c r="A19" s="2">
        <f t="shared" si="0"/>
        <v>14</v>
      </c>
      <c r="C19" s="19" t="s">
        <v>33</v>
      </c>
      <c r="D19" s="20"/>
      <c r="E19" s="20"/>
      <c r="F19" s="4">
        <f ca="1" t="shared" si="1"/>
        <v>0</v>
      </c>
      <c r="G19" s="4">
        <f t="shared" si="2"/>
        <v>10.729704324156046</v>
      </c>
      <c r="H19" s="8">
        <f t="shared" si="3"/>
        <v>0.14631414987485516</v>
      </c>
      <c r="J19" s="6" t="s">
        <v>8</v>
      </c>
      <c r="K19" s="6">
        <v>0</v>
      </c>
      <c r="L19" s="6">
        <v>0</v>
      </c>
      <c r="M19" s="7">
        <f>K19*L19*8</f>
        <v>0</v>
      </c>
    </row>
    <row r="20" spans="1:13" ht="15" customHeight="1">
      <c r="A20" s="2">
        <f t="shared" si="0"/>
        <v>15</v>
      </c>
      <c r="F20" s="4">
        <f ca="1">IF(E37=FALSE,OFFSET($M$18,D37,0)*B20,MAX(OFFSET($M$18,D37,0)*B20+$M$35,0))</f>
        <v>0</v>
      </c>
      <c r="G20" s="4">
        <f t="shared" si="2"/>
        <v>8.047278243117034</v>
      </c>
      <c r="H20" s="8">
        <f t="shared" si="3"/>
        <v>0.10973561240614138</v>
      </c>
      <c r="J20" s="6" t="s">
        <v>20</v>
      </c>
      <c r="K20" s="6">
        <v>150</v>
      </c>
      <c r="L20" s="6">
        <v>9</v>
      </c>
      <c r="M20" s="7">
        <f aca="true" t="shared" si="4" ref="M20:M33">K20*L20*8/1000</f>
        <v>10.8</v>
      </c>
    </row>
    <row r="21" spans="1:13" ht="15" customHeight="1">
      <c r="A21" s="2">
        <f t="shared" si="0"/>
        <v>16</v>
      </c>
      <c r="F21" s="4">
        <f ca="1">IF(E38=FALSE,OFFSET($M$18,D38,0)*B21,MAX(OFFSET($M$18,D38,0)*B21+$M$35,0))</f>
        <v>0</v>
      </c>
      <c r="G21" s="4">
        <f t="shared" si="2"/>
        <v>6.035458682337776</v>
      </c>
      <c r="H21" s="8">
        <f t="shared" si="3"/>
        <v>0.08230170930460604</v>
      </c>
      <c r="J21" s="6" t="s">
        <v>9</v>
      </c>
      <c r="K21" s="6">
        <v>500</v>
      </c>
      <c r="L21" s="6">
        <v>3.5</v>
      </c>
      <c r="M21" s="7">
        <f t="shared" si="4"/>
        <v>14</v>
      </c>
    </row>
    <row r="22" spans="1:13" ht="15" customHeight="1">
      <c r="A22" s="2">
        <f t="shared" si="0"/>
        <v>17</v>
      </c>
      <c r="F22" s="4">
        <f ca="1" t="shared" si="1"/>
        <v>0</v>
      </c>
      <c r="G22" s="4">
        <f t="shared" si="2"/>
        <v>4.526594011753332</v>
      </c>
      <c r="H22" s="8">
        <f t="shared" si="3"/>
        <v>0.06172628197845453</v>
      </c>
      <c r="J22" s="6" t="s">
        <v>17</v>
      </c>
      <c r="K22" s="6">
        <v>500</v>
      </c>
      <c r="L22" s="6">
        <v>5</v>
      </c>
      <c r="M22" s="7">
        <f t="shared" si="4"/>
        <v>20</v>
      </c>
    </row>
    <row r="23" spans="1:13" ht="15" customHeight="1">
      <c r="A23" s="2">
        <f t="shared" si="0"/>
        <v>18</v>
      </c>
      <c r="F23" s="4">
        <f ca="1" t="shared" si="1"/>
        <v>0</v>
      </c>
      <c r="G23" s="4">
        <f t="shared" si="2"/>
        <v>3.394945508814999</v>
      </c>
      <c r="H23" s="8">
        <f t="shared" si="3"/>
        <v>0.04629471148384089</v>
      </c>
      <c r="J23" s="6" t="s">
        <v>10</v>
      </c>
      <c r="K23" s="6">
        <v>500</v>
      </c>
      <c r="L23" s="6">
        <v>3.5</v>
      </c>
      <c r="M23" s="7">
        <f t="shared" si="4"/>
        <v>14</v>
      </c>
    </row>
    <row r="24" spans="1:13" ht="15" customHeight="1">
      <c r="A24" s="2">
        <f t="shared" si="0"/>
        <v>19</v>
      </c>
      <c r="F24" s="4">
        <f ca="1" t="shared" si="1"/>
        <v>0</v>
      </c>
      <c r="G24" s="4">
        <f t="shared" si="2"/>
        <v>2.546209131611249</v>
      </c>
      <c r="H24" s="8">
        <f t="shared" si="3"/>
        <v>0.03472103361288067</v>
      </c>
      <c r="J24" s="6" t="s">
        <v>11</v>
      </c>
      <c r="K24" s="6">
        <v>375</v>
      </c>
      <c r="L24" s="6">
        <v>5</v>
      </c>
      <c r="M24" s="7">
        <f t="shared" si="4"/>
        <v>15</v>
      </c>
    </row>
    <row r="25" spans="1:13" ht="15" customHeight="1">
      <c r="A25" s="2">
        <f t="shared" si="0"/>
        <v>20</v>
      </c>
      <c r="F25" s="4">
        <f ca="1" t="shared" si="1"/>
        <v>0</v>
      </c>
      <c r="G25" s="4">
        <f t="shared" si="2"/>
        <v>1.9096568487084369</v>
      </c>
      <c r="H25" s="8">
        <f t="shared" si="3"/>
        <v>0.0260407752096605</v>
      </c>
      <c r="J25" s="6" t="s">
        <v>12</v>
      </c>
      <c r="K25" s="6">
        <v>375</v>
      </c>
      <c r="L25" s="6">
        <v>3.5</v>
      </c>
      <c r="M25" s="7">
        <f t="shared" si="4"/>
        <v>10.5</v>
      </c>
    </row>
    <row r="26" spans="1:13" ht="15" customHeight="1">
      <c r="A26" s="2">
        <f t="shared" si="0"/>
        <v>21</v>
      </c>
      <c r="F26" s="4">
        <f ca="1" t="shared" si="1"/>
        <v>0</v>
      </c>
      <c r="G26" s="4">
        <f t="shared" si="2"/>
        <v>1.4322426365313277</v>
      </c>
      <c r="H26" s="8">
        <f t="shared" si="3"/>
        <v>0.019530581407245378</v>
      </c>
      <c r="J26" s="6" t="s">
        <v>13</v>
      </c>
      <c r="K26" s="6">
        <v>300</v>
      </c>
      <c r="L26" s="6">
        <v>5</v>
      </c>
      <c r="M26" s="7">
        <f t="shared" si="4"/>
        <v>12</v>
      </c>
    </row>
    <row r="27" spans="1:13" ht="15" customHeight="1">
      <c r="A27" s="2">
        <f t="shared" si="0"/>
        <v>22</v>
      </c>
      <c r="F27" s="4">
        <f ca="1" t="shared" si="1"/>
        <v>0</v>
      </c>
      <c r="G27" s="4">
        <f t="shared" si="2"/>
        <v>1.0741819773984957</v>
      </c>
      <c r="H27" s="8">
        <f t="shared" si="3"/>
        <v>0.014647936055434033</v>
      </c>
      <c r="J27" s="6" t="s">
        <v>19</v>
      </c>
      <c r="K27" s="6">
        <v>500</v>
      </c>
      <c r="L27" s="6">
        <v>8</v>
      </c>
      <c r="M27" s="7">
        <f t="shared" si="4"/>
        <v>32</v>
      </c>
    </row>
    <row r="28" spans="1:13" ht="12.75">
      <c r="A28" s="2">
        <f t="shared" si="0"/>
        <v>23</v>
      </c>
      <c r="F28" s="4">
        <f ca="1" t="shared" si="1"/>
        <v>0</v>
      </c>
      <c r="G28" s="4">
        <f t="shared" si="2"/>
        <v>0.8056364830488718</v>
      </c>
      <c r="H28" s="8">
        <f t="shared" si="3"/>
        <v>0.010985952041575524</v>
      </c>
      <c r="J28" s="6" t="s">
        <v>14</v>
      </c>
      <c r="K28" s="6">
        <v>25</v>
      </c>
      <c r="L28" s="6">
        <v>40</v>
      </c>
      <c r="M28" s="7">
        <f t="shared" si="4"/>
        <v>8</v>
      </c>
    </row>
    <row r="29" spans="1:13" ht="12.75">
      <c r="A29" s="2">
        <f t="shared" si="0"/>
        <v>0</v>
      </c>
      <c r="J29" s="6" t="s">
        <v>15</v>
      </c>
      <c r="K29" s="6">
        <v>120</v>
      </c>
      <c r="L29" s="6">
        <v>11</v>
      </c>
      <c r="M29" s="7">
        <f t="shared" si="4"/>
        <v>10.56</v>
      </c>
    </row>
    <row r="30" spans="10:13" ht="12.75">
      <c r="J30" s="6" t="s">
        <v>16</v>
      </c>
      <c r="K30" s="6">
        <v>750</v>
      </c>
      <c r="L30" s="6">
        <v>11</v>
      </c>
      <c r="M30" s="7">
        <f t="shared" si="4"/>
        <v>66</v>
      </c>
    </row>
    <row r="31" spans="10:13" ht="12.75">
      <c r="J31" s="6" t="s">
        <v>23</v>
      </c>
      <c r="K31" s="6">
        <v>50</v>
      </c>
      <c r="L31" s="6">
        <v>15</v>
      </c>
      <c r="M31" s="7">
        <f t="shared" si="4"/>
        <v>6</v>
      </c>
    </row>
    <row r="32" spans="10:13" ht="12.75">
      <c r="J32" s="6" t="s">
        <v>24</v>
      </c>
      <c r="K32" s="6">
        <v>250</v>
      </c>
      <c r="L32" s="6">
        <v>8</v>
      </c>
      <c r="M32" s="7">
        <f t="shared" si="4"/>
        <v>16</v>
      </c>
    </row>
    <row r="33" spans="10:13" ht="15" customHeight="1">
      <c r="J33" s="6" t="s">
        <v>25</v>
      </c>
      <c r="K33" s="6">
        <v>250</v>
      </c>
      <c r="L33" s="6">
        <v>8</v>
      </c>
      <c r="M33" s="7">
        <f t="shared" si="4"/>
        <v>16</v>
      </c>
    </row>
    <row r="34" ht="15" customHeight="1"/>
    <row r="35" spans="10:13" ht="15" customHeight="1">
      <c r="J35" s="6" t="s">
        <v>18</v>
      </c>
      <c r="K35" s="6">
        <v>-1500</v>
      </c>
      <c r="L35" s="6">
        <v>3.5</v>
      </c>
      <c r="M35" s="7">
        <f>K35*L35*8/1000</f>
        <v>-42</v>
      </c>
    </row>
    <row r="36" ht="15" customHeight="1"/>
    <row r="37" ht="15" customHeight="1">
      <c r="C37" s="2" t="s">
        <v>35</v>
      </c>
    </row>
    <row r="38" ht="15" customHeight="1">
      <c r="C38" s="21" t="s">
        <v>36</v>
      </c>
    </row>
    <row r="39" ht="15" customHeight="1"/>
    <row r="40" ht="15" customHeight="1">
      <c r="C40" s="2" t="s">
        <v>37</v>
      </c>
    </row>
    <row r="41" ht="15" customHeight="1">
      <c r="C41" s="21" t="s">
        <v>38</v>
      </c>
    </row>
    <row r="42" ht="15" customHeight="1"/>
    <row r="43" ht="15" customHeight="1"/>
    <row r="44" ht="15" customHeight="1"/>
    <row r="45" ht="15" customHeight="1"/>
  </sheetData>
  <mergeCells count="1">
    <mergeCell ref="C19:E19"/>
  </mergeCells>
  <hyperlinks>
    <hyperlink ref="N1" r:id="rId1" display="..\..\..\WINDOWS\WINDOWS\Temporary Internet Files\Hurl\intro.html"/>
    <hyperlink ref="N65532" r:id="rId2" display="..\..\..\WINDOWS\WINDOWS\Temporary Internet Files\Hurl\intro.html"/>
    <hyperlink ref="N65536" r:id="rId3" display="..\..\..\WINDOWS\WINDOWS\Temporary Internet Files\Death\intro.html"/>
    <hyperlink ref="C38" r:id="rId4" display="http://www.hairytongue.com/glossary/whole_glossary.php3?start=660&amp;list=20"/>
    <hyperlink ref="L18" r:id="rId5" display="%"/>
    <hyperlink ref="C41" r:id="rId6" display="http://www.worldwidemetric.com/metcal.htm"/>
  </hyperlinks>
  <printOptions/>
  <pageMargins left="0.75" right="0.75" top="1" bottom="1" header="0.5" footer="0.5"/>
  <pageSetup horizontalDpi="600" verticalDpi="600" orientation="portrait" paperSize="9" r:id="rId9"/>
  <headerFooter alignWithMargins="0">
    <oddHeader>&amp;C&amp;A</oddHeader>
    <oddFooter>&amp;CPage &amp;P</oddFooter>
  </headerFooter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P&amp;O Ports</dc:creator>
  <cp:keywords/>
  <dc:description/>
  <cp:lastModifiedBy>Doug Boss</cp:lastModifiedBy>
  <cp:lastPrinted>1999-08-27T13:55:44Z</cp:lastPrinted>
  <dcterms:created xsi:type="dcterms:W3CDTF">1999-08-18T12:19:15Z</dcterms:created>
  <dcterms:modified xsi:type="dcterms:W3CDTF">2002-11-14T00:56:05Z</dcterms:modified>
  <cp:category/>
  <cp:version/>
  <cp:contentType/>
  <cp:contentStatus/>
</cp:coreProperties>
</file>